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<sst xmlns="http://schemas.openxmlformats.org/spreadsheetml/2006/main" count="273" uniqueCount="242">
  <si>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</si>
  <si>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</si>
  <si>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</si>
  <si>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</si>
  <si>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</si>
  <si>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</si>
  <si>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</si>
  <si>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</si>
  <si>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</si>
  <si>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</si>
  <si>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</si>
  <si>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</si>
  <si>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</si>
  <si>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</si>
  <si>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</si>
  <si>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</si>
  <si>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</si>
  <si>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</si>
  <si>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</si>
  <si>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</si>
  <si>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</si>
  <si>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</si>
  <si>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</si>
  <si>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</si>
  <si>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</si>
  <si>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</si>
  <si>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</si>
  <si>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</si>
  <si>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</si>
  <si>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</si>
  <si>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</si>
  <si>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</si>
  <si>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</si>
  <si>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</si>
  <si>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</si>
  <si>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</si>
  <si>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</si>
  <si>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</si>
  <si>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</si>
  <si>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</si>
  <si>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</si>
  <si>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</si>
  <si>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</si>
  <si>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</si>
  <si>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</si>
  <si>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</si>
  <si>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</si>
  <si>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</si>
  <si>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</si>
  <si>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</si>
  <si>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</si>
  <si>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</si>
  <si>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</si>
  <si>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</si>
  <si>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</si>
  <si>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</si>
  <si>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</si>
  <si>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</si>
  <si>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</si>
  <si>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</si>
  <si>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</si>
  <si>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</si>
  <si>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</si>
  <si>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</si>
  <si>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</si>
  <si>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</si>
  <si>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</si>
  <si>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</si>
  <si>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</si>
  <si>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</si>
  <si>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</si>
  <si>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</si>
  <si>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</si>
  <si>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</si>
  <si>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</si>
  <si>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</si>
  <si>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</si>
  <si>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</si>
  <si>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</si>
  <si>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</si>
  <si>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</si>
  <si>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</si>
  <si>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</si>
  <si>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</si>
  <si>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</si>
  <si>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</si>
  <si>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</si>
  <si>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</si>
  <si>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</si>
  <si>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</si>
  <si>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</si>
  <si>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</si>
  <si>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</si>
  <si>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</si>
  <si>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</si>
  <si>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</si>
  <si>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</si>
  <si>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</si>
  <si>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</si>
  <si>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</si>
  <si>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</si>
  <si>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</si>
  <si>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</si>
  <si>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</si>
  <si>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</si>
  <si>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</si>
  <si>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</si>
  <si>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</si>
  <si>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</si>
  <si>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</si>
  <si>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</si>
  <si>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</si>
  <si>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</si>
  <si>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</si>
  <si>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</si>
  <si>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</si>
  <si>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</si>
  <si>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</si>
  <si>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</si>
  <si>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</si>
  <si>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</si>
  <si>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</si>
  <si>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</si>
  <si>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</si>
  <si>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</si>
  <si>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</si>
  <si>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</si>
  <si>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</si>
  <si>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</si>
  <si>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</si>
  <si>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</si>
  <si>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</si>
  <si>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</si>
  <si>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</si>
  <si>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</si>
  <si>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</si>
  <si>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</si>
  <si>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</si>
  <si>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</si>
  <si>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</si>
  <si>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</si>
  <si>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</si>
  <si>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</si>
  <si>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</si>
  <si>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</si>
  <si>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</si>
  <si>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</si>
  <si>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</si>
  <si>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</si>
  <si>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</si>
  <si>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</si>
  <si>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</si>
  <si>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</si>
  <si>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</si>
  <si>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</si>
  <si>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</si>
  <si>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</si>
  <si>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</si>
  <si>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</si>
  <si>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</si>
  <si>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</si>
  <si>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</si>
  <si>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</si>
  <si>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</si>
  <si>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</si>
  <si>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</si>
  <si>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</si>
  <si>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</si>
  <si>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</si>
  <si>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</si>
  <si>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</si>
  <si>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</si>
  <si>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</si>
  <si>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</si>
  <si>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</si>
  <si>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</si>
  <si>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</si>
  <si>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</si>
  <si>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</si>
  <si>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</si>
  <si>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</si>
  <si>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</si>
  <si>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</si>
  <si>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</si>
  <si>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</si>
  <si>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</si>
  <si>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</si>
  <si>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</si>
  <si>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</si>
  <si>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</si>
  <si>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</si>
  <si>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</si>
  <si>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</si>
  <si>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</si>
  <si>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</si>
  <si>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</si>
  <si>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</si>
  <si>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</si>
  <si>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</si>
  <si>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</si>
  <si>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</si>
  <si>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</si>
  <si>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</si>
  <si>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</si>
  <si>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</si>
  <si>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</si>
  <si>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</si>
  <si>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</si>
  <si>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</si>
  <si>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</si>
  <si>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</si>
  <si>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</si>
  <si>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</si>
  <si>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</si>
  <si>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</si>
  <si>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</si>
  <si>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</si>
  <si>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</si>
  <si>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</si>
  <si>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</si>
  <si>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</si>
  <si>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</si>
  <si>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</si>
  <si>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</si>
  <si>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</si>
  <si>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</si>
  <si>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</si>
  <si>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</si>
  <si>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</si>
  <si>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</si>
  <si>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</si>
  <si>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</si>
  <si>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</si>
  <si>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</si>
  <si>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</si>
  <si>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</si>
  <si>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</si>
  <si>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</si>
  <si>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</si>
  <si>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</si>
  <si>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</si>
  <si>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Профінансовано на 21.09.2017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</si>
</sst>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1" fillId="0" borderId="11" xfId="0" applyNumberFormat="1" applyFont="1" applyFill="1" applyBorder="1" applyAlignment="1">
      <alignment horizontal="center" vertical="center" wrapText="1"/>
    </xf>
    <xf numFmtId="192" fontId="41" fillId="0" borderId="11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1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1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1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2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1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3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1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/>
    </xf>
    <xf numFmtId="191" fontId="41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1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D1">
      <pane ySplit="7" topLeftCell="BM51" activePane="bottomLeft" state="frozen"/>
      <selection pane="topLeft" activeCell="B1" sqref="B1"/>
      <selection pane="bottomLeft" activeCell="AK64" sqref="AK64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76" t="s">
        <v>184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9"/>
    </row>
    <row r="5" spans="1:35" ht="20.25" customHeight="1">
      <c r="A5" s="248" t="s">
        <v>105</v>
      </c>
      <c r="B5" s="241"/>
      <c r="C5" s="249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1" t="s">
        <v>38</v>
      </c>
      <c r="K5" s="251" t="s">
        <v>39</v>
      </c>
      <c r="L5" s="251" t="s">
        <v>40</v>
      </c>
      <c r="M5" s="251" t="s">
        <v>41</v>
      </c>
      <c r="N5" s="277" t="s">
        <v>42</v>
      </c>
      <c r="O5" s="278"/>
      <c r="P5" s="249"/>
      <c r="Q5" s="253" t="s">
        <v>43</v>
      </c>
      <c r="R5" s="253" t="s">
        <v>44</v>
      </c>
      <c r="S5" s="255" t="s">
        <v>45</v>
      </c>
      <c r="T5" s="256"/>
      <c r="U5" s="242"/>
      <c r="V5" s="257" t="s">
        <v>46</v>
      </c>
      <c r="W5" s="257" t="s">
        <v>47</v>
      </c>
      <c r="X5" s="257" t="s">
        <v>48</v>
      </c>
      <c r="Y5" s="260" t="s">
        <v>49</v>
      </c>
      <c r="Z5" s="262" t="s">
        <v>50</v>
      </c>
      <c r="AA5" s="270" t="s">
        <v>51</v>
      </c>
      <c r="AB5" s="270" t="s">
        <v>52</v>
      </c>
      <c r="AC5" s="268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48"/>
      <c r="B6" s="251" t="s">
        <v>55</v>
      </c>
      <c r="C6" s="250"/>
      <c r="D6" s="251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2"/>
      <c r="K6" s="252"/>
      <c r="L6" s="252"/>
      <c r="M6" s="252"/>
      <c r="N6" s="279"/>
      <c r="O6" s="280"/>
      <c r="P6" s="281"/>
      <c r="Q6" s="254"/>
      <c r="R6" s="254"/>
      <c r="S6" s="246" t="s">
        <v>91</v>
      </c>
      <c r="T6" s="247"/>
      <c r="U6" s="244"/>
      <c r="V6" s="258"/>
      <c r="W6" s="258"/>
      <c r="X6" s="258"/>
      <c r="Y6" s="261"/>
      <c r="Z6" s="263"/>
      <c r="AA6" s="271"/>
      <c r="AB6" s="271"/>
      <c r="AC6" s="269"/>
      <c r="AD6" s="274" t="s">
        <v>92</v>
      </c>
      <c r="AE6" s="274" t="s">
        <v>43</v>
      </c>
      <c r="AF6" s="274" t="s">
        <v>44</v>
      </c>
      <c r="AG6" s="59" t="s">
        <v>45</v>
      </c>
      <c r="AH6" s="270" t="s">
        <v>241</v>
      </c>
      <c r="AI6" s="274" t="s">
        <v>36</v>
      </c>
    </row>
    <row r="7" spans="1:35" ht="36.75" customHeight="1">
      <c r="A7" s="8">
        <v>1</v>
      </c>
      <c r="B7" s="252"/>
      <c r="C7" s="43">
        <v>1</v>
      </c>
      <c r="D7" s="252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75"/>
      <c r="AE7" s="275"/>
      <c r="AF7" s="275"/>
      <c r="AG7" s="43" t="s">
        <v>91</v>
      </c>
      <c r="AH7" s="271"/>
      <c r="AI7" s="275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15254358.28</v>
      </c>
      <c r="AE8" s="75"/>
      <c r="AF8" s="76">
        <f>SUM(AF9:AF46)</f>
        <v>15254358.28</v>
      </c>
      <c r="AG8" s="76">
        <f>SUM(AG9:AG46)</f>
        <v>15254358.28</v>
      </c>
      <c r="AH8" s="76">
        <f>SUM(AH9:AH46)</f>
        <v>5033101.779999998</v>
      </c>
      <c r="AI8" s="17">
        <f aca="true" t="shared" si="1" ref="AI8:AI45">AH8/AF8*100</f>
        <v>32.994516633314575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200937.6+366000+363000+257196+10861+273900+91268.4+179102.4+12734+701400+57477.6+157200+93441.6+55716+238520+94200+130467.6+7785+153000+140100</f>
        <v>3584307.2</v>
      </c>
      <c r="AI9" s="22">
        <f t="shared" si="1"/>
        <v>90.99902321530388</v>
      </c>
    </row>
    <row r="10" spans="1:35" s="57" customFormat="1" ht="37.5">
      <c r="A10" s="48"/>
      <c r="B10" s="60" t="s">
        <v>93</v>
      </c>
      <c r="C10" s="49"/>
      <c r="D10" s="95" t="s">
        <v>196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197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f>5999.8+22572</f>
        <v>28571.8</v>
      </c>
      <c r="AI11" s="22">
        <f t="shared" si="1"/>
        <v>39.683055555555555</v>
      </c>
    </row>
    <row r="12" spans="1:35" s="57" customFormat="1" ht="37.5">
      <c r="A12" s="48"/>
      <c r="B12" s="60" t="s">
        <v>95</v>
      </c>
      <c r="C12" s="49"/>
      <c r="D12" s="95" t="s">
        <v>198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f>5999.8+22572</f>
        <v>28571.8</v>
      </c>
      <c r="AI12" s="22">
        <f t="shared" si="1"/>
        <v>39.683055555555555</v>
      </c>
    </row>
    <row r="13" spans="1:35" s="57" customFormat="1" ht="37.5">
      <c r="A13" s="48"/>
      <c r="B13" s="60" t="s">
        <v>96</v>
      </c>
      <c r="C13" s="49"/>
      <c r="D13" s="95" t="s">
        <v>199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f>7999.8+40380</f>
        <v>48379.8</v>
      </c>
      <c r="AI13" s="22">
        <f t="shared" si="1"/>
        <v>42.43842105263158</v>
      </c>
    </row>
    <row r="14" spans="1:35" s="57" customFormat="1" ht="37.5">
      <c r="A14" s="48"/>
      <c r="B14" s="60" t="s">
        <v>127</v>
      </c>
      <c r="C14" s="49"/>
      <c r="D14" s="95" t="s">
        <v>200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201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f>5999.8+22572</f>
        <v>28571.8</v>
      </c>
      <c r="AI15" s="22">
        <f t="shared" si="1"/>
        <v>39.683055555555555</v>
      </c>
    </row>
    <row r="16" spans="1:35" s="57" customFormat="1" ht="37.5">
      <c r="A16" s="48"/>
      <c r="B16" s="60" t="s">
        <v>87</v>
      </c>
      <c r="C16" s="49"/>
      <c r="D16" s="95" t="s">
        <v>202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203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213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204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f>5999.8+22572</f>
        <v>28571.8</v>
      </c>
      <c r="AI19" s="22">
        <f t="shared" si="1"/>
        <v>39.683055555555555</v>
      </c>
    </row>
    <row r="20" spans="1:35" s="57" customFormat="1" ht="37.5">
      <c r="A20" s="48"/>
      <c r="B20" s="60" t="s">
        <v>0</v>
      </c>
      <c r="C20" s="49"/>
      <c r="D20" s="95" t="s">
        <v>205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f>5999.8+22572</f>
        <v>28571.8</v>
      </c>
      <c r="AI20" s="22">
        <f t="shared" si="1"/>
        <v>39.683055555555555</v>
      </c>
    </row>
    <row r="21" spans="1:35" s="57" customFormat="1" ht="37.5">
      <c r="A21" s="48"/>
      <c r="B21" s="60" t="s">
        <v>1</v>
      </c>
      <c r="C21" s="49"/>
      <c r="D21" s="102" t="s">
        <v>214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215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216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217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218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219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220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221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75">
      <c r="A33" s="48"/>
      <c r="B33" s="60" t="s">
        <v>13</v>
      </c>
      <c r="C33" s="49"/>
      <c r="D33" s="103" t="s">
        <v>240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287000</v>
      </c>
      <c r="AE33" s="56"/>
      <c r="AF33" s="40">
        <v>287000</v>
      </c>
      <c r="AG33" s="26">
        <f t="shared" si="2"/>
        <v>287000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190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191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4924.8+9103.93+74231.4+154882+5545.78+96010+89447</f>
        <v>434144.91000000003</v>
      </c>
      <c r="AI35" s="22">
        <f t="shared" si="1"/>
        <v>20.793277009066486</v>
      </c>
    </row>
    <row r="36" spans="1:35" s="57" customFormat="1" ht="37.5">
      <c r="A36" s="48"/>
      <c r="B36" s="60" t="s">
        <v>16</v>
      </c>
      <c r="C36" s="49"/>
      <c r="D36" s="104" t="s">
        <v>192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193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194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361448.28</v>
      </c>
      <c r="AE38" s="56"/>
      <c r="AF38" s="41">
        <v>361448.28</v>
      </c>
      <c r="AG38" s="26">
        <f t="shared" si="2"/>
        <v>361448.28</v>
      </c>
      <c r="AH38" s="26">
        <f>149555.88+63567.72+5164.8</f>
        <v>218288.4</v>
      </c>
      <c r="AI38" s="22">
        <f t="shared" si="1"/>
        <v>60.392706807181376</v>
      </c>
    </row>
    <row r="39" spans="1:35" s="57" customFormat="1" ht="37.5">
      <c r="A39" s="48"/>
      <c r="B39" s="60" t="s">
        <v>19</v>
      </c>
      <c r="C39" s="49"/>
      <c r="D39" s="104" t="s">
        <v>195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238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923000</v>
      </c>
      <c r="AE40" s="56"/>
      <c r="AF40" s="41">
        <v>923000</v>
      </c>
      <c r="AG40" s="26">
        <f t="shared" si="2"/>
        <v>923000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224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225</v>
      </c>
      <c r="C42" s="49"/>
      <c r="D42" s="95" t="s">
        <v>226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227</v>
      </c>
      <c r="C43" s="49"/>
      <c r="D43" s="95" t="s">
        <v>236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228</v>
      </c>
      <c r="C44" s="49"/>
      <c r="D44" s="95" t="s">
        <v>229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230</v>
      </c>
      <c r="C45" s="49"/>
      <c r="D45" s="95" t="s">
        <v>232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230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1597033.05</v>
      </c>
      <c r="AI47" s="17">
        <f>AH47/AF47*100</f>
        <v>14.787343055555555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v>1597033.05</v>
      </c>
      <c r="AI48" s="22">
        <f>AH48/AF48*100</f>
        <v>14.787343055555555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53717889.138199</v>
      </c>
      <c r="AE49" s="107">
        <f>AE50+AE58+AE66+AE70+AE75+AE81+AE84+AE92+AE95+AE98+AE99+AE100+AE101+AE102+AE103+AE108</f>
        <v>53717889.138199</v>
      </c>
      <c r="AF49" s="74"/>
      <c r="AG49" s="74"/>
      <c r="AH49" s="107">
        <f>AH50+AH58+AH66+AH70+AH75+AH81+AH84+AH92+AH95+AH98+AH99+AH100+AH101+AH102+AH103+AH108</f>
        <v>42377395.88000001</v>
      </c>
      <c r="AI49" s="109">
        <f aca="true" t="shared" si="6" ref="AI49:AI81">AH49/AE49*100</f>
        <v>78.88879581804952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9679425.09</v>
      </c>
      <c r="AI50" s="123">
        <f t="shared" si="6"/>
        <v>67.8701068500554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451196.53+332740.16-66.81+399426.96+233852.31+419280+342420+316420+270160</f>
        <v>2765429.15</v>
      </c>
      <c r="AI51" s="138">
        <f t="shared" si="6"/>
        <v>64.53866798760357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1043663.87+1051800.53+937923.95+734004.17+658837.16+525067.25+376221.5+489613.19</f>
        <v>5817131.62</v>
      </c>
      <c r="AI52" s="138">
        <f t="shared" si="6"/>
        <v>72.14977545679628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7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7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239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7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7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70531.7+6772.4+32179.65+4172.4+2000+32179.65+4772.4+2000+33654.16+37827.5+2000+4831.46+33654.16+8172.4+33654.15+6982.4+33654.15</f>
        <v>349038.5800000001</v>
      </c>
      <c r="AI54" s="138">
        <f t="shared" si="6"/>
        <v>73.14656406323023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183138</v>
      </c>
      <c r="AE55" s="140">
        <v>183138</v>
      </c>
      <c r="AF55" s="45"/>
      <c r="AG55" s="45"/>
      <c r="AH55" s="141">
        <f>24557.74+11948.26+81164.16+10672</f>
        <v>128342.16</v>
      </c>
      <c r="AI55" s="138">
        <f t="shared" si="6"/>
        <v>70.07948104707926</v>
      </c>
    </row>
    <row r="56" spans="1:35" ht="15.75" customHeight="1">
      <c r="A56" s="20"/>
      <c r="B56" s="20"/>
      <c r="C56" s="21"/>
      <c r="D56" s="150" t="s">
        <v>237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358600</v>
      </c>
      <c r="AE56" s="140">
        <v>358600</v>
      </c>
      <c r="AF56" s="45"/>
      <c r="AG56" s="45"/>
      <c r="AH56" s="141">
        <f>26269.19+27110.07</f>
        <v>53379.259999999995</v>
      </c>
      <c r="AI56" s="138">
        <f t="shared" si="6"/>
        <v>14.885460122699385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137394.42+66136.03+68723.5+67679.54+68057.1+80323.56+77790.17</f>
        <v>566104.32</v>
      </c>
      <c r="AI57" s="138">
        <f t="shared" si="6"/>
        <v>63.23206614454796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6781464.640000001</v>
      </c>
      <c r="AE58" s="156">
        <f>AE59+AE60+AE64+AE62+AE63+AE65</f>
        <v>6781464.640000001</v>
      </c>
      <c r="AF58" s="121"/>
      <c r="AG58" s="121"/>
      <c r="AH58" s="141">
        <f>AH59+AH60+AH62+AH63+AH64+AH65</f>
        <v>5816364</v>
      </c>
      <c r="AI58" s="138">
        <f t="shared" si="6"/>
        <v>85.76855161483226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54575+145257+242875+44400+234550+55500+136500+44400+82695+96084+394784+315234+77700</f>
        <v>1924554</v>
      </c>
      <c r="AI59" s="138">
        <f t="shared" si="6"/>
        <v>85.7221061456567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206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50000+25000+25000+25000</f>
        <v>125000</v>
      </c>
      <c r="AI62" s="162">
        <f t="shared" si="6"/>
        <v>66.07638430025109</v>
      </c>
    </row>
    <row r="63" spans="1:37" ht="20.25" customHeight="1">
      <c r="A63" s="20"/>
      <c r="B63" s="20"/>
      <c r="C63" s="267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125250+44500+50500+31750</f>
        <v>252000</v>
      </c>
      <c r="AI63" s="162">
        <f t="shared" si="6"/>
        <v>92.50693802035153</v>
      </c>
      <c r="AK63" s="86"/>
    </row>
    <row r="64" spans="1:35" ht="36.75" customHeight="1">
      <c r="A64" s="20"/>
      <c r="B64" s="20"/>
      <c r="C64" s="267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3594516.48</v>
      </c>
      <c r="AE64" s="133">
        <f>P64+P64*8.1%+319000</f>
        <v>3594516.48</v>
      </c>
      <c r="AF64" s="45"/>
      <c r="AG64" s="45"/>
      <c r="AH64" s="141">
        <f>650252+225720+335728+255610+322330+98235+227636+69632+220062+47200+209500+42432+73116+76160+37420+32712+96570+9744+45220+99960</f>
        <v>3175239</v>
      </c>
      <c r="AI64" s="162">
        <f t="shared" si="6"/>
        <v>88.33563617435412</v>
      </c>
    </row>
    <row r="65" spans="1:35" ht="19.5" customHeight="1">
      <c r="A65" s="20"/>
      <c r="B65" s="20"/>
      <c r="C65" s="267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1202767.51</v>
      </c>
      <c r="AE66" s="120">
        <f>AE67+AE68+AE69</f>
        <v>1202767.51</v>
      </c>
      <c r="AF66" s="121"/>
      <c r="AG66" s="121"/>
      <c r="AH66" s="141">
        <f>AH67+AH68+AH69</f>
        <v>462862.87999999995</v>
      </c>
      <c r="AI66" s="138">
        <f t="shared" si="6"/>
        <v>38.48315457074493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64" t="s">
        <v>79</v>
      </c>
      <c r="AD67" s="119">
        <f t="shared" si="8"/>
        <v>677532.25</v>
      </c>
      <c r="AE67" s="34">
        <v>677532.25</v>
      </c>
      <c r="AF67" s="121"/>
      <c r="AG67" s="121"/>
      <c r="AH67" s="141">
        <f>137793.06+59519.8+68453.75+26303.73+50766.79</f>
        <v>342837.12999999995</v>
      </c>
      <c r="AI67" s="138">
        <f t="shared" si="6"/>
        <v>50.60085774514792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64"/>
      <c r="AD68" s="119">
        <f t="shared" si="8"/>
        <v>113761.65</v>
      </c>
      <c r="AE68" s="34">
        <v>113761.65</v>
      </c>
      <c r="AF68" s="121"/>
      <c r="AG68" s="121"/>
      <c r="AH68" s="141">
        <f>16168.43+16168.43+16168.43+12868.48</f>
        <v>61373.770000000004</v>
      </c>
      <c r="AI68" s="138">
        <f t="shared" si="6"/>
        <v>53.94943726642503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64"/>
      <c r="AD69" s="119">
        <f t="shared" si="8"/>
        <v>411473.61</v>
      </c>
      <c r="AE69" s="34">
        <v>411473.61</v>
      </c>
      <c r="AF69" s="121"/>
      <c r="AG69" s="121"/>
      <c r="AH69" s="141">
        <f>5315.4+17844.91+18270.16+17221.51</f>
        <v>58651.979999999996</v>
      </c>
      <c r="AI69" s="138">
        <f t="shared" si="6"/>
        <v>14.254129201627292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65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1766616.4800000004</v>
      </c>
      <c r="AI70" s="138">
        <f t="shared" si="6"/>
        <v>66.57433222791681</v>
      </c>
    </row>
    <row r="71" spans="1:37" ht="33.7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65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+37363.37+5839.04+15169.87+15535+3417.7</f>
        <v>1269832.8000000003</v>
      </c>
      <c r="AI71" s="138">
        <f t="shared" si="6"/>
        <v>67.61262978542145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65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10774.62+6345.33+3406.94+3854.95+5067.23</f>
        <v>29449.07</v>
      </c>
      <c r="AI72" s="138">
        <f t="shared" si="6"/>
        <v>81.57637119113573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65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991.77+516.4+534.22+353.35+424.2+443.68+1494.28</f>
        <v>4757.9</v>
      </c>
      <c r="AI73" s="138">
        <f t="shared" si="6"/>
        <v>16.294178082191777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65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94143.81+11352.5+2497.55+26627.8+5858.11+9600+11352.5+2497.55+1195.2+23010+21462.63+4805.26+19681.65+31099.8+6841.95+1970.08+433.42+3845+10755+2366.1+36171.43+7957.71+5208.75+10157.5+2234.65+26514.93+5833.28+15487.2+3407.18+29212.27+6426.7+2874.4+14340+5354.8</f>
        <v>462576.7100000001</v>
      </c>
      <c r="AI74" s="138">
        <f t="shared" si="6"/>
        <v>65.13330188679247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18949819.408198997</v>
      </c>
      <c r="AE75" s="120">
        <f>AE76+AE77+AE78+AE79+AE80</f>
        <v>18949819.408198997</v>
      </c>
      <c r="AF75" s="121"/>
      <c r="AG75" s="121"/>
      <c r="AH75" s="141">
        <f>AH76+AH77+AH78+AH79</f>
        <v>18203397.639999997</v>
      </c>
      <c r="AI75" s="138">
        <f t="shared" si="6"/>
        <v>96.06106131082153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948917.94+163090.75+163090.74+179399.82+163090.75+228327.04+97854.45+195708.9+163090.75+146781.67+163090.75+652362.98+587126.69+577304.78</f>
        <v>4429238.01</v>
      </c>
      <c r="AI76" s="138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12584142.54</v>
      </c>
      <c r="AE77" s="34">
        <v>12584142.54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8">
        <f t="shared" si="6"/>
        <v>99.99976073061868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99727.2</v>
      </c>
      <c r="AI78" s="138">
        <f t="shared" si="6"/>
        <v>49.8636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222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207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234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5186590.950000001</v>
      </c>
      <c r="AI84" s="138">
        <f t="shared" si="14"/>
        <v>72.30008154787629</v>
      </c>
    </row>
    <row r="85" spans="1:37" ht="35.25" customHeight="1">
      <c r="A85" s="18"/>
      <c r="B85" s="18"/>
      <c r="C85" s="21"/>
      <c r="D85" s="142" t="s">
        <v>231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956537.59+157430.78+70729.77+216774.62+262291.41+34296+344138.34+1517.33+279207.2+343997.88+2676.91+268283.02+9985.34+221829.51+112845.74+29553.96+20446.04+187425.46+111980.14+353699.42+50000+175093.1+106404.74+16639.58+367563.09+186466.76+177527.98+87594.44+33654.8</f>
        <v>5186590.950000001</v>
      </c>
      <c r="AI85" s="153">
        <f t="shared" si="14"/>
        <v>73.84414126457567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66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66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208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59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197114.32</v>
      </c>
      <c r="AI95" s="138">
        <f t="shared" si="14"/>
        <v>16.57659833556469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59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59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3627.67+2979.18+4331.94+2234.3+2184.74+3594.72+2619.8</f>
        <v>21572.35</v>
      </c>
      <c r="AI97" s="153">
        <f t="shared" si="14"/>
        <v>21.57267359010385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20125.35+17371.35+1115.07+798.02+17760.4+17760.4+938.05</f>
        <v>75868.64</v>
      </c>
      <c r="AI99" s="138">
        <f t="shared" si="14"/>
        <v>70.79147538536185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223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1115.07+798.02+938.05</f>
        <v>2851.14</v>
      </c>
      <c r="AI107" s="138">
        <f t="shared" si="14"/>
        <v>24.148778306297515</v>
      </c>
    </row>
    <row r="108" spans="1:35" ht="64.5" customHeight="1">
      <c r="A108" s="18"/>
      <c r="B108" s="20" t="s">
        <v>212</v>
      </c>
      <c r="C108" s="21"/>
      <c r="D108" s="193" t="s">
        <v>235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606679.2+57642</f>
        <v>664321.2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45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45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370259.62</v>
      </c>
      <c r="AI111" s="109">
        <f>AH111/AD111*100</f>
        <v>47.604106737192716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370259.62</v>
      </c>
      <c r="AI112" s="219">
        <f>AH112/AD112*100</f>
        <v>47.604106737192716</v>
      </c>
    </row>
    <row r="113" spans="1:35" ht="60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11291.3+9563.01+9331.63+11197.95+10805.05+9724.53+8211.82+12317.77+10264.82+10264.82+40136.29+9912.46+80056.91+8624.61+41052.05+7295.54+68000+12209.06</f>
        <v>370259.62</v>
      </c>
      <c r="AI113" s="132">
        <f>AH113/AD113*100</f>
        <v>50.2743257121925</v>
      </c>
    </row>
    <row r="114" spans="1:37" ht="34.5" customHeight="1">
      <c r="A114" s="18"/>
      <c r="B114" s="18"/>
      <c r="C114" s="33"/>
      <c r="D114" s="221" t="s">
        <v>233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209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210</v>
      </c>
      <c r="C117" s="33"/>
      <c r="D117" s="150" t="s">
        <v>211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85080736.65819901</v>
      </c>
      <c r="AE118" s="136">
        <f>AE116+AE111+AE109+AE49+AE47+AE8</f>
        <v>59026378.378199</v>
      </c>
      <c r="AF118" s="136">
        <f>AF116+AF111+AF109+AF49+AF47+AF8</f>
        <v>26054358.28</v>
      </c>
      <c r="AG118" s="136">
        <f>AG116+AG111+AG109+AG49+AG47+AG8</f>
        <v>26054358.28</v>
      </c>
      <c r="AH118" s="136">
        <f>AH116+AH111+AH109+AH49+AH47+AH8</f>
        <v>49377790.330000006</v>
      </c>
      <c r="AI118" s="219">
        <f>AH118/AD118*100</f>
        <v>58.03639257188025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78" ht="12.75"/>
    <row r="179" ht="12.75"/>
    <row r="180" ht="12.75"/>
    <row r="181" ht="12.75"/>
    <row r="182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C95:AC97"/>
    <mergeCell ref="X5:X6"/>
    <mergeCell ref="Y5:Y6"/>
    <mergeCell ref="Z5:Z6"/>
    <mergeCell ref="AC67:AC69"/>
    <mergeCell ref="AC70:AC74"/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2017-09-15T09:40:38Z</cp:lastPrinted>
  <dcterms:created xsi:type="dcterms:W3CDTF">2014-01-17T10:52:16Z</dcterms:created>
  <dcterms:modified xsi:type="dcterms:W3CDTF">2017-09-21T09:51:48Z</dcterms:modified>
  <cp:category/>
  <cp:version/>
  <cp:contentType/>
  <cp:contentStatus/>
</cp:coreProperties>
</file>